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rift\BKO\Projekter\Forprojekter\Aborg\Individuelle beregninger\"/>
    </mc:Choice>
  </mc:AlternateContent>
  <xr:revisionPtr revIDLastSave="0" documentId="13_ncr:1_{CB0464EF-F988-422A-8DEF-5E93311B78C5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Aborg" sheetId="1" r:id="rId1"/>
  </sheets>
  <definedNames>
    <definedName name="_Fill" hidden="1">Aborg!$I$3</definedName>
    <definedName name="_Order1" hidden="1">0</definedName>
    <definedName name="_Order2" hidden="1">255</definedName>
    <definedName name="_xlnm.Print_Area" localSheetId="0">Aborg!$A$1:$J$42</definedName>
    <definedName name="Udskriftsomraade_MI" localSheetId="0">Aborg!$A$3:$H$41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I26" i="1"/>
  <c r="M24" i="1" l="1"/>
  <c r="L9" i="1"/>
  <c r="I9" i="1" l="1"/>
  <c r="M7" i="1" l="1"/>
  <c r="L7" i="1" s="1"/>
  <c r="M8" i="1"/>
  <c r="L8" i="1" s="1"/>
  <c r="D16" i="1" l="1"/>
  <c r="I16" i="1" s="1"/>
  <c r="D15" i="1" l="1"/>
  <c r="I15" i="1" s="1"/>
  <c r="I23" i="1"/>
  <c r="I24" i="1"/>
  <c r="D14" i="1"/>
  <c r="I14" i="1" s="1"/>
  <c r="I17" i="1"/>
  <c r="I30" i="1" l="1"/>
  <c r="D13" i="1"/>
  <c r="I13" i="1" l="1"/>
  <c r="I19" i="1" s="1"/>
  <c r="I32" i="1" s="1"/>
  <c r="I20" i="1" l="1"/>
  <c r="I33" i="1" s="1"/>
</calcChain>
</file>

<file path=xl/sharedStrings.xml><?xml version="1.0" encoding="utf-8"?>
<sst xmlns="http://schemas.openxmlformats.org/spreadsheetml/2006/main" count="104" uniqueCount="63">
  <si>
    <t>ltr./år</t>
  </si>
  <si>
    <t>kr./ltr.</t>
  </si>
  <si>
    <t>kr.</t>
  </si>
  <si>
    <t/>
  </si>
  <si>
    <t>Olieforbrug</t>
  </si>
  <si>
    <t>stk.</t>
  </si>
  <si>
    <t>Træpiller</t>
  </si>
  <si>
    <t>Brænde</t>
  </si>
  <si>
    <t>kr./tons</t>
  </si>
  <si>
    <t>kr./rummeter</t>
  </si>
  <si>
    <t>Årsvirkningsgrad kedel/fyr</t>
  </si>
  <si>
    <t>Årsvirkningsgrad brændeovn</t>
  </si>
  <si>
    <t>kWh/år</t>
  </si>
  <si>
    <t>kr./kWh</t>
  </si>
  <si>
    <t>Abonnementsbidrag</t>
  </si>
  <si>
    <t>BBR-m²</t>
  </si>
  <si>
    <t>m²</t>
  </si>
  <si>
    <t>á</t>
  </si>
  <si>
    <t>tons/år</t>
  </si>
  <si>
    <t>rummeter/år</t>
  </si>
  <si>
    <t>MWh</t>
  </si>
  <si>
    <t>kr./MWh</t>
  </si>
  <si>
    <t>kr./m²</t>
  </si>
  <si>
    <t>MWh/m²</t>
  </si>
  <si>
    <t>Forbrugsbidrag</t>
  </si>
  <si>
    <t>Effektbidrag</t>
  </si>
  <si>
    <t>Forbrug i MWh</t>
  </si>
  <si>
    <t>Omregning nuværende opvarmningsform</t>
  </si>
  <si>
    <t>Gennemsnit Assens (år 2017/18)</t>
  </si>
  <si>
    <t>Sammenligning fjernvarme og nuværende opvarmningsform</t>
  </si>
  <si>
    <t>Grunddata</t>
  </si>
  <si>
    <t>Pris opvarmning med fjernvarme</t>
  </si>
  <si>
    <t>Pris nuværende opvarmning</t>
  </si>
  <si>
    <t>Forudsætninger</t>
  </si>
  <si>
    <t xml:space="preserve">Alle priser er inkl. moms  </t>
  </si>
  <si>
    <t>forbrug i MWh</t>
  </si>
  <si>
    <t>Vejledende</t>
  </si>
  <si>
    <t>Vedledende årsvirkningsgrader</t>
  </si>
  <si>
    <t>Kedel/fyr</t>
  </si>
  <si>
    <t>Brændeovn</t>
  </si>
  <si>
    <t>Vejledende energipriser</t>
  </si>
  <si>
    <t>Effektbidrag, tillæg Aborg er afhængig af det samlede antal tilsluttede m2. Derfor beregnes prisen</t>
  </si>
  <si>
    <t xml:space="preserve">for henholdsvis minimum antal tilsluttede m2 og maksimum antal tilsluttede m2. Den samlede </t>
  </si>
  <si>
    <t xml:space="preserve">fjernvarmepris og besparelse oplyses som et interval mellem minumum og maksimum.  </t>
  </si>
  <si>
    <t>Priser, energiforbrug og virkningsgrader er baseret på skøn, overslagspriser for projektet samt</t>
  </si>
  <si>
    <t>priser fra 2019-takstblad. Beregningen er derfor kun vejledende.</t>
  </si>
  <si>
    <t>Adresse xx</t>
  </si>
  <si>
    <t>Officelt standardhus (1980-isolering)</t>
  </si>
  <si>
    <t xml:space="preserve">Vedligeholdelse, skorstensfejer mv. </t>
  </si>
  <si>
    <t>Varmepumpe</t>
  </si>
  <si>
    <t>COP varmepumpe</t>
  </si>
  <si>
    <t>Elforbrug (ekskl. alm. elforbrug)</t>
  </si>
  <si>
    <t>Årlig fjernvarmepris ved maksimum antal tilsluttede m²</t>
  </si>
  <si>
    <t>Årlig fjernvarmepris ved minimum antal tilsluttede m²</t>
  </si>
  <si>
    <t>Elforbrug opvarmning*</t>
  </si>
  <si>
    <t>Effektbidrag, tillæg Aborg (max. m²)</t>
  </si>
  <si>
    <t>Effektbidrag, tillæg Aborg (min. m²)</t>
  </si>
  <si>
    <t>Elomkostninger til blæser, cirkulationspumpe, snegle mv.</t>
  </si>
  <si>
    <t>*) Alm. elforbrug skønnes til ca. 4.000 kWh</t>
  </si>
  <si>
    <t>Alm elforbrug</t>
  </si>
  <si>
    <t>Nuværende pris pr. år</t>
  </si>
  <si>
    <t>Årlig besparelse ved maksimum antal tilsluttede m²</t>
  </si>
  <si>
    <t>Årlig besparelse ved minimum antal tilsluttede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</si>
</sst>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dd/mmm/yy_)"/>
    <numFmt numFmtId="166" formatCode="0_)"/>
    <numFmt numFmtId="167" formatCode="_(* #,##0_);_(* \(#,##0\);_(* &quot;-&quot;??_);_(@_)"/>
    <numFmt numFmtId="168" formatCode="#,##0.0"/>
    <numFmt numFmtId="169" formatCode="0.0"/>
  </numFmts>
  <fonts count="11" x14ac:knownFonts="1">
    <font>
      <sz val="10"/>
      <name val="Helv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167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right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7" fillId="3" borderId="0" xfId="0" applyFont="1" applyFill="1" applyBorder="1" applyProtection="1">
      <protection locked="0"/>
    </xf>
    <xf numFmtId="0" fontId="7" fillId="0" borderId="8" xfId="0" applyFont="1" applyBorder="1"/>
    <xf numFmtId="0" fontId="7" fillId="0" borderId="0" xfId="0" applyFont="1"/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/>
    <xf numFmtId="0" fontId="9" fillId="0" borderId="11" xfId="0" applyFont="1" applyBorder="1"/>
    <xf numFmtId="0" fontId="9" fillId="0" borderId="8" xfId="0" applyFont="1" applyBorder="1"/>
    <xf numFmtId="168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Border="1"/>
    <xf numFmtId="0" fontId="7" fillId="0" borderId="8" xfId="0" applyFont="1" applyBorder="1" applyAlignment="1" applyProtection="1"/>
    <xf numFmtId="2" fontId="7" fillId="3" borderId="0" xfId="1" applyNumberFormat="1" applyFont="1" applyFill="1" applyBorder="1"/>
    <xf numFmtId="4" fontId="7" fillId="0" borderId="0" xfId="0" applyNumberFormat="1" applyFont="1" applyBorder="1" applyProtection="1"/>
    <xf numFmtId="0" fontId="7" fillId="0" borderId="0" xfId="0" applyFont="1" applyBorder="1" applyProtection="1">
      <protection locked="0"/>
    </xf>
    <xf numFmtId="14" fontId="9" fillId="0" borderId="0" xfId="0" applyNumberFormat="1" applyFont="1" applyBorder="1" applyAlignment="1">
      <alignment horizontal="right"/>
    </xf>
    <xf numFmtId="14" fontId="9" fillId="0" borderId="8" xfId="0" applyNumberFormat="1" applyFont="1" applyBorder="1" applyAlignment="1">
      <alignment horizontal="center"/>
    </xf>
    <xf numFmtId="0" fontId="9" fillId="0" borderId="10" xfId="0" applyFont="1" applyBorder="1"/>
    <xf numFmtId="0" fontId="7" fillId="0" borderId="0" xfId="0" applyFont="1" applyBorder="1" applyAlignment="1" applyProtection="1"/>
    <xf numFmtId="0" fontId="7" fillId="0" borderId="7" xfId="0" applyFont="1" applyBorder="1"/>
    <xf numFmtId="165" fontId="7" fillId="0" borderId="0" xfId="0" applyNumberFormat="1" applyFont="1" applyBorder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Protection="1">
      <protection locked="0"/>
    </xf>
    <xf numFmtId="2" fontId="7" fillId="0" borderId="8" xfId="1" applyNumberFormat="1" applyFont="1" applyFill="1" applyBorder="1" applyAlignment="1">
      <alignment horizontal="left"/>
    </xf>
    <xf numFmtId="2" fontId="7" fillId="0" borderId="0" xfId="1" applyNumberFormat="1" applyFont="1" applyFill="1" applyBorder="1" applyAlignment="1">
      <alignment horizontal="left"/>
    </xf>
    <xf numFmtId="169" fontId="7" fillId="0" borderId="0" xfId="0" applyNumberFormat="1" applyFont="1" applyBorder="1"/>
    <xf numFmtId="2" fontId="7" fillId="0" borderId="0" xfId="0" applyNumberFormat="1" applyFont="1" applyBorder="1"/>
    <xf numFmtId="167" fontId="7" fillId="0" borderId="0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7" fillId="0" borderId="9" xfId="0" applyFont="1" applyBorder="1" applyAlignment="1">
      <alignment horizontal="left"/>
    </xf>
    <xf numFmtId="2" fontId="7" fillId="0" borderId="11" xfId="1" applyNumberFormat="1" applyFont="1" applyFill="1" applyBorder="1" applyAlignment="1">
      <alignment horizontal="left"/>
    </xf>
    <xf numFmtId="2" fontId="7" fillId="0" borderId="0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0" xfId="0" applyFont="1" applyFill="1"/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7" fillId="0" borderId="0" xfId="0" applyNumberFormat="1" applyFont="1" applyBorder="1" applyProtection="1"/>
    <xf numFmtId="3" fontId="7" fillId="3" borderId="0" xfId="0" applyNumberFormat="1" applyFont="1" applyFill="1" applyBorder="1" applyProtection="1">
      <protection locked="0"/>
    </xf>
    <xf numFmtId="2" fontId="7" fillId="3" borderId="0" xfId="1" applyNumberFormat="1" applyFont="1" applyFill="1" applyBorder="1" applyProtection="1"/>
    <xf numFmtId="0" fontId="7" fillId="4" borderId="7" xfId="0" applyFont="1" applyFill="1" applyBorder="1"/>
    <xf numFmtId="2" fontId="7" fillId="4" borderId="0" xfId="1" applyNumberFormat="1" applyFont="1" applyFill="1" applyBorder="1" applyProtection="1"/>
    <xf numFmtId="0" fontId="7" fillId="4" borderId="8" xfId="0" applyFont="1" applyFill="1" applyBorder="1" applyProtection="1"/>
    <xf numFmtId="0" fontId="9" fillId="4" borderId="0" xfId="0" applyFont="1" applyFill="1" applyBorder="1"/>
    <xf numFmtId="2" fontId="7" fillId="3" borderId="0" xfId="0" applyNumberFormat="1" applyFont="1" applyFill="1" applyBorder="1" applyProtection="1"/>
    <xf numFmtId="2" fontId="7" fillId="4" borderId="0" xfId="0" applyNumberFormat="1" applyFont="1" applyFill="1" applyBorder="1" applyProtection="1"/>
    <xf numFmtId="0" fontId="7" fillId="4" borderId="8" xfId="0" applyFont="1" applyFill="1" applyBorder="1"/>
    <xf numFmtId="3" fontId="7" fillId="3" borderId="0" xfId="1" applyNumberFormat="1" applyFont="1" applyFill="1" applyBorder="1" applyProtection="1"/>
    <xf numFmtId="3" fontId="7" fillId="4" borderId="0" xfId="1" applyNumberFormat="1" applyFont="1" applyFill="1" applyBorder="1" applyProtection="1"/>
    <xf numFmtId="1" fontId="7" fillId="3" borderId="0" xfId="0" applyNumberFormat="1" applyFont="1" applyFill="1" applyBorder="1" applyProtection="1"/>
    <xf numFmtId="0" fontId="7" fillId="4" borderId="9" xfId="0" applyFont="1" applyFill="1" applyBorder="1"/>
    <xf numFmtId="1" fontId="7" fillId="4" borderId="10" xfId="0" applyNumberFormat="1" applyFont="1" applyFill="1" applyBorder="1" applyProtection="1"/>
    <xf numFmtId="0" fontId="7" fillId="4" borderId="11" xfId="0" applyFont="1" applyFill="1" applyBorder="1" applyProtection="1"/>
    <xf numFmtId="0" fontId="7" fillId="0" borderId="7" xfId="0" applyFont="1" applyBorder="1" applyAlignment="1"/>
    <xf numFmtId="0" fontId="7" fillId="0" borderId="0" xfId="0" applyFont="1" applyBorder="1" applyAlignment="1"/>
    <xf numFmtId="0" fontId="7" fillId="4" borderId="7" xfId="0" applyFont="1" applyFill="1" applyBorder="1" applyAlignment="1"/>
    <xf numFmtId="0" fontId="7" fillId="4" borderId="0" xfId="0" applyFont="1" applyFill="1" applyBorder="1" applyAlignment="1"/>
    <xf numFmtId="0" fontId="7" fillId="4" borderId="0" xfId="0" applyFont="1" applyFill="1" applyBorder="1"/>
    <xf numFmtId="0" fontId="7" fillId="4" borderId="0" xfId="0" applyFont="1" applyFill="1" applyBorder="1" applyProtection="1"/>
    <xf numFmtId="0" fontId="9" fillId="4" borderId="0" xfId="0" applyFont="1" applyFill="1"/>
    <xf numFmtId="0" fontId="9" fillId="2" borderId="2" xfId="0" applyFont="1" applyFill="1" applyBorder="1" applyAlignment="1">
      <alignment vertical="center"/>
    </xf>
    <xf numFmtId="0" fontId="7" fillId="0" borderId="0" xfId="0" applyFont="1" applyProtection="1"/>
    <xf numFmtId="0" fontId="10" fillId="0" borderId="4" xfId="0" applyFont="1" applyBorder="1"/>
    <xf numFmtId="0" fontId="10" fillId="0" borderId="5" xfId="0" applyFont="1" applyBorder="1"/>
    <xf numFmtId="0" fontId="7" fillId="0" borderId="5" xfId="0" applyFont="1" applyBorder="1"/>
    <xf numFmtId="0" fontId="7" fillId="0" borderId="5" xfId="0" applyFont="1" applyBorder="1" applyProtection="1"/>
    <xf numFmtId="0" fontId="9" fillId="0" borderId="7" xfId="0" applyFont="1" applyBorder="1"/>
    <xf numFmtId="0" fontId="9" fillId="0" borderId="9" xfId="0" applyFont="1" applyBorder="1"/>
    <xf numFmtId="3" fontId="7" fillId="0" borderId="0" xfId="1" applyNumberFormat="1" applyFont="1" applyBorder="1" applyProtection="1">
      <protection locked="0"/>
    </xf>
    <xf numFmtId="3" fontId="7" fillId="4" borderId="0" xfId="0" applyNumberFormat="1" applyFont="1" applyFill="1" applyBorder="1" applyProtection="1"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 applyProtection="1">
      <alignment vertical="top"/>
    </xf>
    <xf numFmtId="3" fontId="5" fillId="2" borderId="10" xfId="0" applyNumberFormat="1" applyFont="1" applyFill="1" applyBorder="1" applyAlignment="1" applyProtection="1">
      <alignment vertical="top"/>
      <protection locked="0"/>
    </xf>
    <xf numFmtId="0" fontId="5" fillId="2" borderId="1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167" fontId="5" fillId="2" borderId="10" xfId="0" applyNumberFormat="1" applyFont="1" applyFill="1" applyBorder="1" applyAlignment="1" applyProtection="1">
      <alignment vertical="top"/>
      <protection locked="0"/>
    </xf>
    <xf numFmtId="1" fontId="7" fillId="4" borderId="0" xfId="0" applyNumberFormat="1" applyFont="1" applyFill="1" applyBorder="1" applyProtection="1"/>
    <xf numFmtId="3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/>
    <xf numFmtId="1" fontId="7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2" fontId="7" fillId="0" borderId="0" xfId="1" applyNumberFormat="1" applyFont="1" applyFill="1" applyBorder="1" applyProtection="1"/>
    <xf numFmtId="0" fontId="7" fillId="0" borderId="4" xfId="0" applyFont="1" applyBorder="1" applyAlignment="1">
      <alignment horizontal="left"/>
    </xf>
    <xf numFmtId="2" fontId="7" fillId="0" borderId="6" xfId="1" applyNumberFormat="1" applyFont="1" applyFill="1" applyBorder="1" applyAlignment="1">
      <alignment horizontal="left"/>
    </xf>
    <xf numFmtId="168" fontId="9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Protection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94577</xdr:colOff>
      <xdr:row>3</xdr:row>
      <xdr:rowOff>187036</xdr:rowOff>
    </xdr:from>
    <xdr:to>
      <xdr:col>9</xdr:col>
      <xdr:colOff>17319</xdr:colOff>
      <xdr:row>7</xdr:row>
      <xdr:rowOff>145820</xdr:rowOff>
    </xdr:to>
    <xdr:pic>
      <xdr:nvPicPr>
        <xdr:cNvPr id="4" name="Billede 10" descr="C:\Users\LSR\AppData\Local\Microsoft\Windows\Temporary Internet Files\Content.Word\Assens Fjernvarme.jpg">
          <a:extLst>
            <a:ext uri="{FF2B5EF4-FFF2-40B4-BE49-F238E27FC236}">
              <a16:creationId xmlns:a16="http://schemas.microsoft.com/office/drawing/2014/main" id="{45EC7FCA-5888-422F-A7D1-27A3CCAB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7013" y="1101436"/>
          <a:ext cx="740161" cy="790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2:T44"/>
  <sheetViews>
    <sheetView showGridLines="0" tabSelected="1" zoomScaleNormal="100" zoomScaleSheetLayoutView="166" workbookViewId="0"/>
  </sheetViews>
  <sheetFormatPr defaultColWidth="10.7109375" defaultRowHeight="12.75" x14ac:dyDescent="0.2"/>
  <cols>
    <col min="1" max="1" width="1.7109375" style="2" customWidth="1"/>
    <col min="2" max="2" width="5.42578125" style="2" customWidth="1"/>
    <col min="3" max="3" width="27.7109375" style="2" customWidth="1"/>
    <col min="4" max="4" width="6.7109375" style="2" customWidth="1"/>
    <col min="5" max="5" width="13.5703125" style="2" customWidth="1"/>
    <col min="6" max="6" width="2.140625" style="2" bestFit="1" customWidth="1"/>
    <col min="7" max="7" width="8.28515625" style="2" bestFit="1" customWidth="1"/>
    <col min="8" max="8" width="13.140625" style="2" customWidth="1"/>
    <col min="9" max="9" width="11.85546875" style="2" bestFit="1" customWidth="1"/>
    <col min="10" max="10" width="3.28515625" style="2" customWidth="1"/>
    <col min="11" max="11" width="10.7109375" style="2"/>
    <col min="12" max="12" width="21.28515625" style="2" customWidth="1"/>
    <col min="13" max="13" width="8.42578125" style="2" customWidth="1"/>
    <col min="14" max="14" width="15" style="2" customWidth="1"/>
    <col min="15" max="15" width="38.7109375" style="2" customWidth="1"/>
    <col min="16" max="16384" width="10.7109375" style="2"/>
  </cols>
  <sheetData>
    <row r="2" spans="1:20" s="1" customFormat="1" ht="30.6" customHeight="1" x14ac:dyDescent="0.35">
      <c r="A2" s="119" t="s">
        <v>29</v>
      </c>
      <c r="B2" s="120"/>
      <c r="C2" s="120"/>
      <c r="D2" s="120"/>
      <c r="E2" s="120"/>
      <c r="F2" s="120"/>
      <c r="G2" s="120"/>
      <c r="H2" s="120"/>
      <c r="I2" s="120"/>
      <c r="J2" s="121"/>
      <c r="L2" s="4"/>
      <c r="M2" s="4"/>
      <c r="N2" s="4"/>
      <c r="O2" s="4"/>
    </row>
    <row r="3" spans="1:20" s="4" customFormat="1" ht="27" customHeight="1" x14ac:dyDescent="0.2">
      <c r="A3" s="122" t="s">
        <v>46</v>
      </c>
      <c r="B3" s="123"/>
      <c r="C3" s="123"/>
      <c r="D3" s="123"/>
      <c r="E3" s="123"/>
      <c r="F3" s="123"/>
      <c r="G3" s="123"/>
      <c r="H3" s="123"/>
      <c r="I3" s="123"/>
      <c r="J3" s="124"/>
      <c r="L3" s="5"/>
      <c r="M3" s="5"/>
      <c r="N3" s="5"/>
      <c r="O3" s="5"/>
    </row>
    <row r="4" spans="1:20" s="64" customFormat="1" ht="15" x14ac:dyDescent="0.25">
      <c r="A4" s="61"/>
      <c r="B4" s="62"/>
      <c r="C4" s="62"/>
      <c r="D4" s="62"/>
      <c r="E4" s="62"/>
      <c r="F4" s="62"/>
      <c r="G4" s="62"/>
      <c r="H4" s="62"/>
      <c r="I4" s="62"/>
      <c r="J4" s="63"/>
      <c r="L4" s="24"/>
      <c r="M4" s="24"/>
      <c r="N4" s="24"/>
      <c r="O4" s="24"/>
    </row>
    <row r="5" spans="1:20" s="24" customFormat="1" ht="15.95" customHeight="1" x14ac:dyDescent="0.25">
      <c r="A5" s="18"/>
      <c r="B5" s="19" t="s">
        <v>30</v>
      </c>
      <c r="C5" s="20"/>
      <c r="D5" s="20"/>
      <c r="E5" s="20"/>
      <c r="F5" s="21"/>
      <c r="G5" s="20"/>
      <c r="H5" s="20"/>
      <c r="I5" s="22"/>
      <c r="J5" s="23"/>
      <c r="L5" s="25" t="s">
        <v>36</v>
      </c>
      <c r="M5" s="26"/>
      <c r="N5" s="26"/>
      <c r="O5" s="27"/>
    </row>
    <row r="6" spans="1:20" s="24" customFormat="1" ht="15.95" customHeight="1" x14ac:dyDescent="0.25">
      <c r="A6" s="28"/>
      <c r="B6" s="29" t="s">
        <v>15</v>
      </c>
      <c r="C6" s="30"/>
      <c r="D6" s="31">
        <v>0</v>
      </c>
      <c r="E6" s="21" t="s">
        <v>16</v>
      </c>
      <c r="F6" s="30"/>
      <c r="G6" s="21"/>
      <c r="H6" s="21"/>
      <c r="I6" s="20"/>
      <c r="J6" s="32"/>
      <c r="K6" s="33"/>
      <c r="L6" s="34" t="s">
        <v>35</v>
      </c>
      <c r="M6" s="35"/>
      <c r="N6" s="35"/>
      <c r="O6" s="36"/>
    </row>
    <row r="7" spans="1:20" s="24" customFormat="1" ht="15.95" customHeight="1" x14ac:dyDescent="0.25">
      <c r="A7" s="28"/>
      <c r="B7" s="29" t="s">
        <v>50</v>
      </c>
      <c r="C7" s="30"/>
      <c r="D7" s="41">
        <v>0</v>
      </c>
      <c r="E7" s="30"/>
      <c r="F7" s="21"/>
      <c r="G7" s="30"/>
      <c r="H7" s="30"/>
      <c r="I7" s="30"/>
      <c r="J7" s="37"/>
      <c r="L7" s="38">
        <f>D6*M7</f>
        <v>0</v>
      </c>
      <c r="M7" s="39">
        <f>73482/662531</f>
        <v>0.11091103661564515</v>
      </c>
      <c r="N7" s="30" t="s">
        <v>23</v>
      </c>
      <c r="O7" s="40" t="s">
        <v>28</v>
      </c>
    </row>
    <row r="8" spans="1:20" s="24" customFormat="1" ht="15.95" customHeight="1" x14ac:dyDescent="0.25">
      <c r="A8" s="28"/>
      <c r="B8" s="29" t="s">
        <v>10</v>
      </c>
      <c r="C8" s="30"/>
      <c r="D8" s="41">
        <v>0</v>
      </c>
      <c r="E8" s="42"/>
      <c r="F8" s="21"/>
      <c r="G8" s="20"/>
      <c r="H8" s="43"/>
      <c r="I8" s="30"/>
      <c r="J8" s="37"/>
      <c r="L8" s="38">
        <f>D6*M8</f>
        <v>0</v>
      </c>
      <c r="M8" s="39">
        <f>18.1/130</f>
        <v>0.13923076923076924</v>
      </c>
      <c r="N8" s="30" t="s">
        <v>23</v>
      </c>
      <c r="O8" s="37" t="s">
        <v>47</v>
      </c>
    </row>
    <row r="9" spans="1:20" s="24" customFormat="1" ht="15.95" customHeight="1" x14ac:dyDescent="0.25">
      <c r="A9" s="28"/>
      <c r="B9" s="29" t="s">
        <v>11</v>
      </c>
      <c r="C9" s="30"/>
      <c r="D9" s="41">
        <v>0</v>
      </c>
      <c r="E9" s="42"/>
      <c r="F9" s="21"/>
      <c r="G9" s="20"/>
      <c r="H9" s="43"/>
      <c r="I9" s="44">
        <f ca="1">TODAY()</f>
        <v>43739</v>
      </c>
      <c r="J9" s="45"/>
      <c r="L9" s="117">
        <f>(D23/1000*D7)+(D24*9.89/1000*D8)+(D25*4.85*D8)+(D26*2*D9)</f>
        <v>0</v>
      </c>
      <c r="M9" s="46"/>
      <c r="N9" s="46"/>
      <c r="O9" s="36" t="s">
        <v>27</v>
      </c>
    </row>
    <row r="10" spans="1:20" s="24" customFormat="1" ht="15.95" customHeight="1" x14ac:dyDescent="0.25">
      <c r="A10" s="28"/>
      <c r="B10" s="29" t="s">
        <v>26</v>
      </c>
      <c r="C10" s="30"/>
      <c r="D10" s="31">
        <v>0</v>
      </c>
      <c r="E10" s="21" t="s">
        <v>20</v>
      </c>
      <c r="F10" s="30"/>
      <c r="G10" s="47"/>
      <c r="H10" s="47"/>
      <c r="I10" s="47"/>
      <c r="J10" s="23"/>
      <c r="R10" s="64"/>
      <c r="S10" s="64"/>
      <c r="T10" s="64"/>
    </row>
    <row r="11" spans="1:20" s="24" customFormat="1" ht="15.95" customHeight="1" x14ac:dyDescent="0.25">
      <c r="A11" s="48"/>
      <c r="B11" s="20"/>
      <c r="C11" s="43"/>
      <c r="D11" s="20"/>
      <c r="E11" s="20"/>
      <c r="F11" s="21"/>
      <c r="G11" s="20"/>
      <c r="H11" s="49"/>
      <c r="I11" s="47"/>
      <c r="J11" s="23" t="s">
        <v>34</v>
      </c>
      <c r="L11" s="125" t="s">
        <v>37</v>
      </c>
      <c r="M11" s="126"/>
      <c r="N11" s="127"/>
      <c r="O11" s="30"/>
    </row>
    <row r="12" spans="1:20" s="24" customFormat="1" ht="15.95" customHeight="1" x14ac:dyDescent="0.25">
      <c r="A12" s="18"/>
      <c r="B12" s="19" t="s">
        <v>31</v>
      </c>
      <c r="C12" s="20"/>
      <c r="D12" s="50"/>
      <c r="E12" s="20"/>
      <c r="F12" s="21"/>
      <c r="G12" s="20"/>
      <c r="H12" s="51"/>
      <c r="I12" s="30"/>
      <c r="J12" s="37"/>
      <c r="L12" s="115" t="s">
        <v>49</v>
      </c>
      <c r="M12" s="26"/>
      <c r="N12" s="116">
        <v>2.4</v>
      </c>
      <c r="O12" s="30"/>
    </row>
    <row r="13" spans="1:20" s="24" customFormat="1" ht="15.95" customHeight="1" x14ac:dyDescent="0.25">
      <c r="A13" s="48"/>
      <c r="B13" s="20" t="s">
        <v>24</v>
      </c>
      <c r="C13" s="30"/>
      <c r="D13" s="54">
        <f>D10</f>
        <v>0</v>
      </c>
      <c r="E13" s="21" t="s">
        <v>20</v>
      </c>
      <c r="F13" s="29" t="s">
        <v>17</v>
      </c>
      <c r="G13" s="55">
        <v>408.48</v>
      </c>
      <c r="H13" s="20" t="s">
        <v>21</v>
      </c>
      <c r="I13" s="51">
        <f>D13*G13</f>
        <v>0</v>
      </c>
      <c r="J13" s="32" t="s">
        <v>2</v>
      </c>
      <c r="K13" s="57" t="s">
        <v>3</v>
      </c>
      <c r="L13" s="28" t="s">
        <v>38</v>
      </c>
      <c r="M13" s="30"/>
      <c r="N13" s="52">
        <v>0.7</v>
      </c>
      <c r="O13" s="53"/>
    </row>
    <row r="14" spans="1:20" s="24" customFormat="1" ht="15.95" customHeight="1" x14ac:dyDescent="0.25">
      <c r="A14" s="48"/>
      <c r="B14" s="20" t="s">
        <v>25</v>
      </c>
      <c r="C14" s="30"/>
      <c r="D14" s="20">
        <f>D6</f>
        <v>0</v>
      </c>
      <c r="E14" s="21" t="s">
        <v>16</v>
      </c>
      <c r="F14" s="29" t="s">
        <v>17</v>
      </c>
      <c r="G14" s="55">
        <v>15.63</v>
      </c>
      <c r="H14" s="20" t="s">
        <v>22</v>
      </c>
      <c r="I14" s="51">
        <f>D14*G14</f>
        <v>0</v>
      </c>
      <c r="J14" s="32" t="s">
        <v>2</v>
      </c>
      <c r="K14" s="57" t="s">
        <v>3</v>
      </c>
      <c r="L14" s="58" t="s">
        <v>39</v>
      </c>
      <c r="M14" s="46"/>
      <c r="N14" s="59">
        <v>0.5</v>
      </c>
      <c r="O14" s="53"/>
    </row>
    <row r="15" spans="1:20" s="24" customFormat="1" ht="15.95" customHeight="1" x14ac:dyDescent="0.25">
      <c r="A15" s="48"/>
      <c r="B15" s="20" t="s">
        <v>55</v>
      </c>
      <c r="C15" s="30"/>
      <c r="D15" s="20">
        <f>D6</f>
        <v>0</v>
      </c>
      <c r="E15" s="21" t="s">
        <v>16</v>
      </c>
      <c r="F15" s="29" t="s">
        <v>17</v>
      </c>
      <c r="G15" s="60">
        <v>42.67</v>
      </c>
      <c r="H15" s="20" t="s">
        <v>22</v>
      </c>
      <c r="I15" s="51">
        <f>D15*G15</f>
        <v>0</v>
      </c>
      <c r="J15" s="32" t="s">
        <v>2</v>
      </c>
      <c r="K15" s="57"/>
      <c r="L15" s="33"/>
    </row>
    <row r="16" spans="1:20" s="24" customFormat="1" ht="15.95" customHeight="1" x14ac:dyDescent="0.25">
      <c r="A16" s="48"/>
      <c r="B16" s="20" t="s">
        <v>56</v>
      </c>
      <c r="C16" s="30"/>
      <c r="D16" s="20">
        <f>D6</f>
        <v>0</v>
      </c>
      <c r="E16" s="21" t="s">
        <v>16</v>
      </c>
      <c r="F16" s="29" t="s">
        <v>17</v>
      </c>
      <c r="G16" s="60">
        <v>86.76</v>
      </c>
      <c r="H16" s="20" t="s">
        <v>22</v>
      </c>
      <c r="I16" s="51">
        <f>D16*G16</f>
        <v>0</v>
      </c>
      <c r="J16" s="32" t="s">
        <v>2</v>
      </c>
      <c r="K16" s="57"/>
      <c r="L16" s="33"/>
    </row>
    <row r="17" spans="1:15" s="24" customFormat="1" ht="15.95" customHeight="1" x14ac:dyDescent="0.25">
      <c r="A17" s="48"/>
      <c r="B17" s="20" t="s">
        <v>14</v>
      </c>
      <c r="C17" s="30"/>
      <c r="D17" s="20">
        <v>1</v>
      </c>
      <c r="E17" s="21" t="s">
        <v>5</v>
      </c>
      <c r="F17" s="29" t="s">
        <v>17</v>
      </c>
      <c r="G17" s="55">
        <v>561.70000000000005</v>
      </c>
      <c r="H17" s="20" t="s">
        <v>2</v>
      </c>
      <c r="I17" s="51">
        <f>D17*G17</f>
        <v>561.70000000000005</v>
      </c>
      <c r="J17" s="32" t="s">
        <v>2</v>
      </c>
      <c r="K17" s="57" t="s">
        <v>3</v>
      </c>
      <c r="L17" s="33"/>
    </row>
    <row r="18" spans="1:15" s="24" customFormat="1" ht="15.95" customHeight="1" x14ac:dyDescent="0.25">
      <c r="A18" s="48"/>
      <c r="B18" s="20"/>
      <c r="C18" s="30"/>
      <c r="D18" s="20"/>
      <c r="E18" s="21"/>
      <c r="F18" s="29"/>
      <c r="G18" s="55"/>
      <c r="H18" s="20"/>
      <c r="I18" s="56"/>
      <c r="J18" s="32"/>
      <c r="K18" s="57"/>
      <c r="L18" s="33"/>
    </row>
    <row r="19" spans="1:15" s="66" customFormat="1" ht="19.899999999999999" customHeight="1" x14ac:dyDescent="0.2">
      <c r="A19" s="6"/>
      <c r="B19" s="7" t="s">
        <v>52</v>
      </c>
      <c r="C19" s="65"/>
      <c r="D19" s="8"/>
      <c r="E19" s="7"/>
      <c r="F19" s="9"/>
      <c r="G19" s="7"/>
      <c r="H19" s="7"/>
      <c r="I19" s="10">
        <f>I13+I14+I15+I17</f>
        <v>561.70000000000005</v>
      </c>
      <c r="J19" s="11" t="s">
        <v>2</v>
      </c>
    </row>
    <row r="20" spans="1:15" s="107" customFormat="1" ht="19.899999999999999" customHeight="1" x14ac:dyDescent="0.2">
      <c r="A20" s="101"/>
      <c r="B20" s="102" t="s">
        <v>53</v>
      </c>
      <c r="C20" s="102"/>
      <c r="D20" s="103"/>
      <c r="E20" s="102"/>
      <c r="F20" s="104"/>
      <c r="G20" s="102"/>
      <c r="H20" s="102"/>
      <c r="I20" s="108">
        <f>I13+I14+I16+I17</f>
        <v>561.70000000000005</v>
      </c>
      <c r="J20" s="106" t="s">
        <v>2</v>
      </c>
    </row>
    <row r="21" spans="1:15" s="24" customFormat="1" ht="15.95" customHeight="1" x14ac:dyDescent="0.25">
      <c r="A21" s="48"/>
      <c r="B21" s="20"/>
      <c r="C21" s="43"/>
      <c r="D21" s="20"/>
      <c r="E21" s="20"/>
      <c r="F21" s="21"/>
      <c r="G21" s="20"/>
      <c r="H21" s="49"/>
      <c r="I21" s="30"/>
      <c r="J21" s="37"/>
    </row>
    <row r="22" spans="1:15" s="24" customFormat="1" ht="15.95" customHeight="1" x14ac:dyDescent="0.25">
      <c r="A22" s="18"/>
      <c r="B22" s="19" t="s">
        <v>32</v>
      </c>
      <c r="C22" s="20"/>
      <c r="D22" s="20"/>
      <c r="E22" s="67"/>
      <c r="F22" s="21"/>
      <c r="G22" s="20"/>
      <c r="H22" s="43"/>
      <c r="I22" s="30"/>
      <c r="J22" s="37"/>
      <c r="L22" s="125" t="s">
        <v>40</v>
      </c>
      <c r="M22" s="126"/>
      <c r="N22" s="127"/>
    </row>
    <row r="23" spans="1:15" s="24" customFormat="1" ht="15.95" customHeight="1" x14ac:dyDescent="0.25">
      <c r="A23" s="48"/>
      <c r="B23" s="20" t="s">
        <v>51</v>
      </c>
      <c r="C23" s="30"/>
      <c r="D23" s="68">
        <v>0</v>
      </c>
      <c r="E23" s="20" t="s">
        <v>12</v>
      </c>
      <c r="F23" s="20" t="s">
        <v>17</v>
      </c>
      <c r="G23" s="69">
        <v>0</v>
      </c>
      <c r="H23" s="21" t="s">
        <v>13</v>
      </c>
      <c r="I23" s="51">
        <f>+D23*G23</f>
        <v>0</v>
      </c>
      <c r="J23" s="32" t="s">
        <v>2</v>
      </c>
      <c r="L23" s="70" t="s">
        <v>59</v>
      </c>
      <c r="M23" s="71">
        <v>2.2000000000000002</v>
      </c>
      <c r="N23" s="72" t="s">
        <v>13</v>
      </c>
      <c r="O23" s="73"/>
    </row>
    <row r="24" spans="1:15" s="24" customFormat="1" ht="15.95" customHeight="1" x14ac:dyDescent="0.25">
      <c r="A24" s="48"/>
      <c r="B24" s="20" t="s">
        <v>4</v>
      </c>
      <c r="C24" s="30"/>
      <c r="D24" s="68">
        <v>0</v>
      </c>
      <c r="E24" s="20" t="s">
        <v>0</v>
      </c>
      <c r="F24" s="20" t="s">
        <v>17</v>
      </c>
      <c r="G24" s="74">
        <v>0</v>
      </c>
      <c r="H24" s="20" t="s">
        <v>1</v>
      </c>
      <c r="I24" s="98">
        <f>+D24*G24</f>
        <v>0</v>
      </c>
      <c r="J24" s="32" t="s">
        <v>2</v>
      </c>
      <c r="L24" s="70" t="s">
        <v>54</v>
      </c>
      <c r="M24" s="114">
        <f>M23-0.78</f>
        <v>1.4200000000000002</v>
      </c>
      <c r="N24" s="118" t="s">
        <v>13</v>
      </c>
      <c r="O24" s="113"/>
    </row>
    <row r="25" spans="1:15" s="24" customFormat="1" ht="15.95" customHeight="1" x14ac:dyDescent="0.25">
      <c r="A25" s="48"/>
      <c r="B25" s="20" t="s">
        <v>6</v>
      </c>
      <c r="C25" s="30"/>
      <c r="D25" s="68">
        <v>0</v>
      </c>
      <c r="E25" s="20" t="s">
        <v>18</v>
      </c>
      <c r="F25" s="20" t="s">
        <v>17</v>
      </c>
      <c r="G25" s="77">
        <v>0</v>
      </c>
      <c r="H25" s="21" t="s">
        <v>8</v>
      </c>
      <c r="I25" s="98">
        <f>+D25*G25</f>
        <v>0</v>
      </c>
      <c r="J25" s="32" t="s">
        <v>2</v>
      </c>
      <c r="L25" s="70" t="s">
        <v>4</v>
      </c>
      <c r="M25" s="75">
        <v>11</v>
      </c>
      <c r="N25" s="76" t="s">
        <v>1</v>
      </c>
      <c r="O25" s="73"/>
    </row>
    <row r="26" spans="1:15" s="24" customFormat="1" ht="15.95" customHeight="1" x14ac:dyDescent="0.25">
      <c r="A26" s="48"/>
      <c r="B26" s="20" t="s">
        <v>7</v>
      </c>
      <c r="C26" s="30"/>
      <c r="D26" s="68">
        <v>0</v>
      </c>
      <c r="E26" s="20" t="s">
        <v>19</v>
      </c>
      <c r="F26" s="20" t="s">
        <v>17</v>
      </c>
      <c r="G26" s="79">
        <v>0</v>
      </c>
      <c r="H26" s="21" t="s">
        <v>9</v>
      </c>
      <c r="I26" s="98">
        <f>+D26*G26</f>
        <v>0</v>
      </c>
      <c r="J26" s="32" t="s">
        <v>2</v>
      </c>
      <c r="L26" s="70" t="s">
        <v>6</v>
      </c>
      <c r="M26" s="78">
        <v>2000</v>
      </c>
      <c r="N26" s="72" t="s">
        <v>8</v>
      </c>
      <c r="O26" s="73"/>
    </row>
    <row r="27" spans="1:15" s="24" customFormat="1" ht="15.95" customHeight="1" x14ac:dyDescent="0.25">
      <c r="A27" s="48"/>
      <c r="B27" s="20" t="s">
        <v>57</v>
      </c>
      <c r="C27" s="30"/>
      <c r="D27" s="110"/>
      <c r="E27" s="111"/>
      <c r="F27" s="111"/>
      <c r="G27" s="112"/>
      <c r="H27" s="21"/>
      <c r="I27" s="68">
        <v>0</v>
      </c>
      <c r="J27" s="32" t="s">
        <v>2</v>
      </c>
      <c r="L27" s="80" t="s">
        <v>7</v>
      </c>
      <c r="M27" s="81">
        <v>475</v>
      </c>
      <c r="N27" s="82" t="s">
        <v>9</v>
      </c>
      <c r="O27" s="73"/>
    </row>
    <row r="28" spans="1:15" s="24" customFormat="1" ht="15.95" customHeight="1" x14ac:dyDescent="0.25">
      <c r="A28" s="83"/>
      <c r="B28" s="84" t="s">
        <v>48</v>
      </c>
      <c r="C28" s="30"/>
      <c r="D28" s="84"/>
      <c r="E28" s="20"/>
      <c r="F28" s="21"/>
      <c r="G28" s="21"/>
      <c r="H28" s="21"/>
      <c r="I28" s="68">
        <v>0</v>
      </c>
      <c r="J28" s="32" t="s">
        <v>2</v>
      </c>
      <c r="L28" s="87"/>
      <c r="M28" s="109"/>
      <c r="N28" s="88"/>
    </row>
    <row r="29" spans="1:15" s="89" customFormat="1" ht="15.95" customHeight="1" x14ac:dyDescent="0.25">
      <c r="A29" s="85"/>
      <c r="B29" s="86"/>
      <c r="C29" s="73"/>
      <c r="D29" s="86"/>
      <c r="E29" s="87"/>
      <c r="F29" s="88"/>
      <c r="G29" s="88"/>
      <c r="H29" s="88"/>
      <c r="I29" s="99"/>
      <c r="J29" s="76"/>
      <c r="L29" s="89" t="s">
        <v>58</v>
      </c>
    </row>
    <row r="30" spans="1:15" s="66" customFormat="1" ht="19.899999999999999" customHeight="1" x14ac:dyDescent="0.25">
      <c r="A30" s="12"/>
      <c r="B30" s="13" t="s">
        <v>60</v>
      </c>
      <c r="C30" s="90"/>
      <c r="D30" s="14"/>
      <c r="E30" s="13"/>
      <c r="F30" s="15"/>
      <c r="G30" s="13"/>
      <c r="H30" s="13"/>
      <c r="I30" s="100">
        <f>SUM(I22:I28)</f>
        <v>0</v>
      </c>
      <c r="J30" s="16" t="s">
        <v>2</v>
      </c>
      <c r="L30" s="89"/>
      <c r="M30" s="89"/>
      <c r="N30" s="89"/>
    </row>
    <row r="31" spans="1:15" s="24" customFormat="1" ht="15.95" customHeight="1" x14ac:dyDescent="0.25">
      <c r="A31" s="48"/>
      <c r="B31" s="20"/>
      <c r="C31" s="30"/>
      <c r="D31" s="30"/>
      <c r="E31" s="67"/>
      <c r="F31" s="21"/>
      <c r="G31" s="20"/>
      <c r="H31" s="30"/>
      <c r="I31" s="30"/>
      <c r="J31" s="37"/>
      <c r="L31" s="66"/>
      <c r="M31" s="66"/>
      <c r="N31" s="66"/>
    </row>
    <row r="32" spans="1:15" s="66" customFormat="1" ht="19.899999999999999" customHeight="1" x14ac:dyDescent="0.25">
      <c r="A32" s="6"/>
      <c r="B32" s="7" t="s">
        <v>61</v>
      </c>
      <c r="C32" s="65"/>
      <c r="D32" s="8"/>
      <c r="E32" s="7"/>
      <c r="F32" s="9"/>
      <c r="G32" s="7"/>
      <c r="H32" s="7"/>
      <c r="I32" s="17">
        <f>I30-I19</f>
        <v>-561.70000000000005</v>
      </c>
      <c r="J32" s="11" t="s">
        <v>2</v>
      </c>
      <c r="L32" s="24"/>
      <c r="M32" s="24"/>
      <c r="N32" s="24"/>
    </row>
    <row r="33" spans="1:14" s="107" customFormat="1" ht="19.899999999999999" customHeight="1" x14ac:dyDescent="0.2">
      <c r="A33" s="101"/>
      <c r="B33" s="102" t="s">
        <v>62</v>
      </c>
      <c r="C33" s="102"/>
      <c r="D33" s="103"/>
      <c r="E33" s="102"/>
      <c r="F33" s="104"/>
      <c r="G33" s="102"/>
      <c r="H33" s="102"/>
      <c r="I33" s="105">
        <f>I30-I20</f>
        <v>-561.70000000000005</v>
      </c>
      <c r="J33" s="106" t="s">
        <v>2</v>
      </c>
      <c r="L33" s="66"/>
      <c r="M33" s="66"/>
      <c r="N33" s="66"/>
    </row>
    <row r="34" spans="1:14" s="24" customFormat="1" ht="15.95" customHeight="1" x14ac:dyDescent="0.25">
      <c r="C34" s="33"/>
      <c r="D34" s="33"/>
      <c r="E34" s="33"/>
      <c r="F34" s="91"/>
      <c r="G34" s="33"/>
      <c r="H34" s="33"/>
      <c r="L34" s="107"/>
      <c r="M34" s="107"/>
      <c r="N34" s="107"/>
    </row>
    <row r="35" spans="1:14" s="24" customFormat="1" ht="15.95" customHeight="1" x14ac:dyDescent="0.25">
      <c r="C35" s="33"/>
      <c r="D35" s="33"/>
      <c r="E35" s="33"/>
      <c r="F35" s="91"/>
      <c r="G35" s="33"/>
      <c r="H35" s="33"/>
    </row>
    <row r="36" spans="1:14" s="24" customFormat="1" ht="22.9" customHeight="1" x14ac:dyDescent="0.25">
      <c r="A36" s="92"/>
      <c r="B36" s="93" t="s">
        <v>33</v>
      </c>
      <c r="C36" s="94"/>
      <c r="D36" s="94"/>
      <c r="E36" s="94"/>
      <c r="F36" s="95"/>
      <c r="G36" s="94"/>
      <c r="H36" s="94"/>
      <c r="I36" s="26"/>
      <c r="J36" s="27"/>
    </row>
    <row r="37" spans="1:14" s="24" customFormat="1" ht="22.9" customHeight="1" x14ac:dyDescent="0.25">
      <c r="A37" s="96"/>
      <c r="B37" s="30" t="s">
        <v>44</v>
      </c>
      <c r="C37" s="20"/>
      <c r="D37" s="20"/>
      <c r="E37" s="20"/>
      <c r="F37" s="21"/>
      <c r="G37" s="20"/>
      <c r="H37" s="20"/>
      <c r="I37" s="30"/>
      <c r="J37" s="37"/>
    </row>
    <row r="38" spans="1:14" s="24" customFormat="1" ht="15.95" customHeight="1" x14ac:dyDescent="0.25">
      <c r="A38" s="48"/>
      <c r="B38" s="20" t="s">
        <v>45</v>
      </c>
      <c r="C38" s="20"/>
      <c r="D38" s="20"/>
      <c r="E38" s="20"/>
      <c r="F38" s="21"/>
      <c r="G38" s="20"/>
      <c r="H38" s="20"/>
      <c r="I38" s="30"/>
      <c r="J38" s="37"/>
    </row>
    <row r="39" spans="1:14" s="24" customFormat="1" ht="23.1" customHeight="1" x14ac:dyDescent="0.25">
      <c r="A39" s="48"/>
      <c r="B39" s="20" t="s">
        <v>41</v>
      </c>
      <c r="C39" s="20"/>
      <c r="D39" s="20"/>
      <c r="E39" s="20"/>
      <c r="F39" s="21"/>
      <c r="G39" s="20"/>
      <c r="H39" s="20"/>
      <c r="I39" s="30"/>
      <c r="J39" s="37"/>
    </row>
    <row r="40" spans="1:14" s="24" customFormat="1" ht="15.95" customHeight="1" x14ac:dyDescent="0.25">
      <c r="A40" s="48"/>
      <c r="B40" s="20" t="s">
        <v>42</v>
      </c>
      <c r="C40" s="20"/>
      <c r="D40" s="20"/>
      <c r="E40" s="20"/>
      <c r="F40" s="21"/>
      <c r="G40" s="20"/>
      <c r="H40" s="20"/>
      <c r="I40" s="30"/>
      <c r="J40" s="37"/>
    </row>
    <row r="41" spans="1:14" s="24" customFormat="1" ht="15.95" customHeight="1" x14ac:dyDescent="0.25">
      <c r="A41" s="48"/>
      <c r="B41" s="20" t="s">
        <v>43</v>
      </c>
      <c r="C41" s="20"/>
      <c r="D41" s="20"/>
      <c r="E41" s="20"/>
      <c r="F41" s="21"/>
      <c r="G41" s="20"/>
      <c r="H41" s="20"/>
      <c r="I41" s="30"/>
      <c r="J41" s="37"/>
    </row>
    <row r="42" spans="1:14" s="30" customFormat="1" ht="15.75" customHeight="1" x14ac:dyDescent="0.25">
      <c r="A42" s="97"/>
      <c r="B42" s="46"/>
      <c r="C42" s="46"/>
      <c r="D42" s="46"/>
      <c r="E42" s="46"/>
      <c r="F42" s="46"/>
      <c r="G42" s="46"/>
      <c r="H42" s="46"/>
      <c r="I42" s="46"/>
      <c r="J42" s="36"/>
      <c r="L42" s="24"/>
      <c r="M42" s="24"/>
      <c r="N42" s="24"/>
    </row>
    <row r="43" spans="1:14" ht="15" x14ac:dyDescent="0.25">
      <c r="L43" s="30"/>
      <c r="M43" s="30"/>
      <c r="N43" s="30"/>
    </row>
    <row r="44" spans="1:14" x14ac:dyDescent="0.2">
      <c r="J44" s="3"/>
    </row>
  </sheetData>
  <sheetProtection algorithmName="SHA-512" hashValue="kz229/KP64dAnVoBGZPsdyqkVm9LCCEDxIhRGgBX1JNTLD6sH1HCIGKQRRvbOAip18iKVOhVUiDUW/1aon+WSA==" saltValue="RpbzzAtuoc5GMdPkbGOMnQ==" spinCount="100000" sheet="1" objects="1" scenarios="1"/>
  <protectedRanges>
    <protectedRange sqref="A3 D6:D10 D23:D26 G23:G26" name="Område1"/>
  </protectedRanges>
  <mergeCells count="4">
    <mergeCell ref="A2:J2"/>
    <mergeCell ref="A3:J3"/>
    <mergeCell ref="L11:N11"/>
    <mergeCell ref="L22:N22"/>
  </mergeCells>
  <phoneticPr fontId="0" type="noConversion"/>
  <pageMargins left="0.59055118110236227" right="0.19685039370078741" top="0.62992125984251968" bottom="0.31496062992125984" header="0" footer="0"/>
  <pageSetup paperSize="9" fitToHeight="0" orientation="portrait" r:id="rId1"/>
  <headerFooter alignWithMargins="0"/>
  <ignoredErrors>
    <ignoredError sqref="I16:I17 I23:I26 I30 I13:I15 I19:I20 I32:I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Aborg</vt:lpstr>
      <vt:lpstr>Aborg!Udskriftsområde</vt:lpstr>
      <vt:lpstr>Aborg!Udskriftsomraade_MI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Louise Rasmussen</cp:lastModifiedBy>
  <cp:lastPrinted>2019-09-30T10:47:07Z</cp:lastPrinted>
  <dcterms:created xsi:type="dcterms:W3CDTF">2008-05-28T07:20:06Z</dcterms:created>
  <dcterms:modified xsi:type="dcterms:W3CDTF">2019-10-01T09:28:14Z</dcterms:modified>
</cp:coreProperties>
</file>